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Лист_1" sheetId="1" r:id="rId1"/>
  </sheets>
  <calcPr calcId="145621"/>
</workbook>
</file>

<file path=xl/calcChain.xml><?xml version="1.0" encoding="utf-8"?>
<calcChain xmlns="http://schemas.openxmlformats.org/spreadsheetml/2006/main">
  <c r="V17" i="1" l="1"/>
  <c r="Q27" i="1" s="1"/>
  <c r="V22" i="1"/>
  <c r="F20" i="1"/>
  <c r="V23" i="1" l="1"/>
  <c r="V24" i="1"/>
  <c r="V21" i="1"/>
  <c r="V18" i="1"/>
  <c r="V19" i="1"/>
  <c r="S27" i="1" s="1"/>
  <c r="S30" i="1" s="1"/>
  <c r="N15" i="1"/>
  <c r="N20" i="1"/>
  <c r="F15" i="1"/>
  <c r="G15" i="1"/>
  <c r="H15" i="1"/>
  <c r="I15" i="1"/>
  <c r="J15" i="1"/>
  <c r="K15" i="1"/>
  <c r="L15" i="1"/>
  <c r="M15" i="1"/>
  <c r="M25" i="1" s="1"/>
  <c r="O15" i="1"/>
  <c r="O25" i="1" s="1"/>
  <c r="P15" i="1"/>
  <c r="P25" i="1" s="1"/>
  <c r="Q15" i="1"/>
  <c r="R15" i="1"/>
  <c r="S15" i="1"/>
  <c r="T15" i="1"/>
  <c r="T25" i="1" s="1"/>
  <c r="U15" i="1"/>
  <c r="U25" i="1" s="1"/>
  <c r="V12" i="1"/>
  <c r="O20" i="1"/>
  <c r="P20" i="1"/>
  <c r="Q20" i="1"/>
  <c r="R20" i="1"/>
  <c r="S20" i="1"/>
  <c r="T20" i="1"/>
  <c r="U20" i="1"/>
  <c r="O13" i="1"/>
  <c r="I20" i="1"/>
  <c r="J20" i="1"/>
  <c r="K20" i="1"/>
  <c r="L20" i="1"/>
  <c r="M20" i="1"/>
  <c r="G20" i="1"/>
  <c r="H20" i="1"/>
  <c r="R13" i="1"/>
  <c r="E16" i="1"/>
  <c r="E15" i="1" s="1"/>
  <c r="E25" i="1" s="1"/>
  <c r="V16" i="1" l="1"/>
  <c r="Q30" i="1" s="1"/>
  <c r="R27" i="1"/>
  <c r="R30" i="1" s="1"/>
  <c r="G25" i="1"/>
  <c r="H25" i="1"/>
  <c r="V20" i="1"/>
  <c r="N25" i="1"/>
  <c r="L25" i="1"/>
  <c r="K25" i="1"/>
  <c r="J25" i="1"/>
  <c r="I25" i="1"/>
  <c r="S25" i="1"/>
  <c r="R25" i="1"/>
  <c r="Q25" i="1"/>
  <c r="F25" i="1"/>
  <c r="V15" i="1"/>
  <c r="V25" i="1" l="1"/>
</calcChain>
</file>

<file path=xl/sharedStrings.xml><?xml version="1.0" encoding="utf-8"?>
<sst xmlns="http://schemas.openxmlformats.org/spreadsheetml/2006/main" count="52" uniqueCount="45">
  <si>
    <t>Анализ зарплаты по сотрудникам (в целом за период)</t>
  </si>
  <si>
    <t>Период формирования отчета</t>
  </si>
  <si>
    <t>Январь 2025 - Декабрь 2025</t>
  </si>
  <si>
    <t>Организация</t>
  </si>
  <si>
    <t>МАОУ СОШ № 9</t>
  </si>
  <si>
    <t>Подразделение</t>
  </si>
  <si>
    <t>Отработано</t>
  </si>
  <si>
    <t>Оклад АУП</t>
  </si>
  <si>
    <t>Оклад учителя</t>
  </si>
  <si>
    <t>Оклад за совмещение</t>
  </si>
  <si>
    <t>Квалиф. категория</t>
  </si>
  <si>
    <t>Классное руководство</t>
  </si>
  <si>
    <t>Классное руководство ФБ</t>
  </si>
  <si>
    <t>Проверка тетрадей</t>
  </si>
  <si>
    <t>Заведование кабинетом</t>
  </si>
  <si>
    <t>Доплата за внеурочную дея</t>
  </si>
  <si>
    <t>Стимулирующая выплата (П)</t>
  </si>
  <si>
    <t>Совмещение</t>
  </si>
  <si>
    <t>Премия</t>
  </si>
  <si>
    <t>Премия разов.ПД</t>
  </si>
  <si>
    <t>Районн. коэфф.</t>
  </si>
  <si>
    <t>Отпуск (до 2026)</t>
  </si>
  <si>
    <t>Компенсация отпуска (Отпуск основной) (до 2026)</t>
  </si>
  <si>
    <t>Замещение учителя</t>
  </si>
  <si>
    <t>Всего начислено</t>
  </si>
  <si>
    <t>Сотрудник</t>
  </si>
  <si>
    <t>Дней</t>
  </si>
  <si>
    <t>Часов</t>
  </si>
  <si>
    <t>Местный бюджет</t>
  </si>
  <si>
    <t>АУП</t>
  </si>
  <si>
    <t>Дудко Наталья Анатольевна</t>
  </si>
  <si>
    <t>Областной бюджет</t>
  </si>
  <si>
    <t>Галяутдинова Татьяна Владимировна</t>
  </si>
  <si>
    <t>Сабурова Наталья Владимировна</t>
  </si>
  <si>
    <t>Черемных Ирина Александровна</t>
  </si>
  <si>
    <t>Учителя</t>
  </si>
  <si>
    <t>Итого</t>
  </si>
  <si>
    <t>Среднемесячное количество рабочих  дней</t>
  </si>
  <si>
    <t xml:space="preserve">пятидневка дней </t>
  </si>
  <si>
    <t>месяцев</t>
  </si>
  <si>
    <t>шестидневка  дней</t>
  </si>
  <si>
    <t>Среднемесячная
 заработная плата за 2025 год</t>
  </si>
  <si>
    <t>среднедневная зарплата * среднемесячное количество рабочих  дней</t>
  </si>
  <si>
    <t>Среднедневная зарплата = всего  начислено минус отпускные и пособия</t>
  </si>
  <si>
    <t>Карпова Наталья 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</si>
</sst>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8"/>
      <name val="Arial"/>
    </font>
    <font>
      <b/>
      <sz val="18"/>
      <color rgb="FF009646"/>
      <name val="Arial"/>
    </font>
    <font>
      <b/>
      <sz val="12"/>
      <name val="Arial"/>
    </font>
    <font>
      <b/>
      <sz val="14"/>
      <name val="Arial"/>
    </font>
    <font>
      <sz val="10"/>
      <name val="Arial"/>
    </font>
    <font>
      <b/>
      <sz val="10"/>
      <name val="Arial"/>
    </font>
    <font>
      <sz val="8"/>
      <name val="Arial"/>
    </font>
    <font>
      <b/>
      <sz val="8"/>
      <name val="Arial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3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1" fontId="7" fillId="0" borderId="1" xfId="0" applyNumberFormat="1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right" vertical="top"/>
    </xf>
    <xf numFmtId="4" fontId="0" fillId="2" borderId="1" xfId="0" applyNumberForma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V30"/>
  <sheetViews>
    <sheetView tabSelected="1" workbookViewId="0">
      <selection activeCell="A6" sqref="A6"/>
    </sheetView>
  </sheetViews>
  <sheetFormatPr defaultColWidth="10.5" defaultRowHeight="11.45" customHeight="1" outlineLevelRow="6" outlineLevelCol="1" x14ac:dyDescent="0.2"/>
  <cols>
    <col min="1" max="1" width="10.5" style="1" customWidth="1"/>
    <col min="2" max="2" width="18.6640625" style="1" customWidth="1"/>
    <col min="3" max="3" width="7" style="1" customWidth="1"/>
    <col min="4" max="4" width="9.33203125" style="1" customWidth="1"/>
    <col min="5" max="5" width="16.1640625" style="1" customWidth="1" outlineLevel="1"/>
    <col min="6" max="6" width="15" style="1" customWidth="1" outlineLevel="1"/>
    <col min="7" max="7" width="14.6640625" style="1" customWidth="1" outlineLevel="1"/>
    <col min="8" max="8" width="12" style="1" customWidth="1" outlineLevel="1"/>
    <col min="9" max="9" width="14.6640625" style="1" customWidth="1" outlineLevel="1"/>
    <col min="10" max="10" width="15" style="1" customWidth="1" outlineLevel="1"/>
    <col min="11" max="11" width="12.1640625" style="1" customWidth="1" outlineLevel="1"/>
    <col min="12" max="12" width="12" style="1" customWidth="1" outlineLevel="1"/>
    <col min="13" max="13" width="12.33203125" style="1" customWidth="1" outlineLevel="1"/>
    <col min="14" max="14" width="13" style="1" customWidth="1" outlineLevel="1"/>
    <col min="15" max="15" width="14.33203125" style="1" customWidth="1" outlineLevel="1"/>
    <col min="16" max="16" width="12.83203125" style="1" customWidth="1" outlineLevel="1"/>
    <col min="17" max="17" width="11.33203125" style="1" customWidth="1" outlineLevel="1"/>
    <col min="18" max="18" width="15.33203125" style="1" customWidth="1" outlineLevel="1"/>
    <col min="19" max="19" width="13.83203125" style="1" customWidth="1" outlineLevel="1"/>
    <col min="20" max="20" width="14.6640625" style="1" customWidth="1" outlineLevel="1"/>
    <col min="21" max="21" width="14.1640625" style="1" customWidth="1" outlineLevel="1"/>
    <col min="22" max="22" width="18.1640625" style="1" customWidth="1"/>
  </cols>
  <sheetData>
    <row r="1" spans="1:22" s="1" customFormat="1" ht="9.9499999999999993" customHeight="1" x14ac:dyDescent="0.2"/>
    <row r="2" spans="1:22" ht="24.95" customHeight="1" x14ac:dyDescent="0.2">
      <c r="A2" s="2" t="s">
        <v>0</v>
      </c>
      <c r="B2" s="2"/>
      <c r="C2" s="2"/>
      <c r="D2" s="2"/>
    </row>
    <row r="3" spans="1:22" s="1" customFormat="1" ht="9.9499999999999993" customHeight="1" x14ac:dyDescent="0.2"/>
    <row r="4" spans="1:22" ht="15.95" customHeight="1" x14ac:dyDescent="0.2">
      <c r="A4" s="39" t="s">
        <v>1</v>
      </c>
      <c r="B4" s="39"/>
    </row>
    <row r="5" spans="1:22" ht="11.1" customHeight="1" x14ac:dyDescent="0.2">
      <c r="A5" s="40" t="s">
        <v>2</v>
      </c>
      <c r="B5" s="40"/>
    </row>
    <row r="6" spans="1:22" ht="18.95" customHeight="1" x14ac:dyDescent="0.2">
      <c r="A6" s="41" t="s">
        <v>3</v>
      </c>
      <c r="B6" s="41"/>
      <c r="C6" s="41"/>
      <c r="D6" s="41"/>
    </row>
    <row r="7" spans="1:22" s="1" customFormat="1" ht="9.9499999999999993" customHeight="1" x14ac:dyDescent="0.2"/>
    <row r="8" spans="1:22" ht="26.1" customHeight="1" outlineLevel="1" x14ac:dyDescent="0.2">
      <c r="A8" s="38" t="s">
        <v>5</v>
      </c>
      <c r="B8" s="38"/>
      <c r="C8" s="31" t="s">
        <v>6</v>
      </c>
      <c r="D8" s="31"/>
      <c r="E8" s="38" t="s">
        <v>7</v>
      </c>
      <c r="F8" s="38" t="s">
        <v>8</v>
      </c>
      <c r="G8" s="38" t="s">
        <v>10</v>
      </c>
      <c r="H8" s="38" t="s">
        <v>9</v>
      </c>
      <c r="I8" s="38" t="s">
        <v>11</v>
      </c>
      <c r="J8" s="38" t="s">
        <v>12</v>
      </c>
      <c r="K8" s="38" t="s">
        <v>13</v>
      </c>
      <c r="L8" s="38" t="s">
        <v>14</v>
      </c>
      <c r="M8" s="38" t="s">
        <v>15</v>
      </c>
      <c r="N8" s="38" t="s">
        <v>16</v>
      </c>
      <c r="O8" s="38" t="s">
        <v>17</v>
      </c>
      <c r="P8" s="38" t="s">
        <v>18</v>
      </c>
      <c r="Q8" s="38" t="s">
        <v>19</v>
      </c>
      <c r="R8" s="38" t="s">
        <v>20</v>
      </c>
      <c r="S8" s="38" t="s">
        <v>21</v>
      </c>
      <c r="T8" s="38" t="s">
        <v>22</v>
      </c>
      <c r="U8" s="38" t="s">
        <v>23</v>
      </c>
      <c r="V8" s="31" t="s">
        <v>24</v>
      </c>
    </row>
    <row r="9" spans="1:22" ht="26.1" customHeight="1" outlineLevel="1" x14ac:dyDescent="0.2">
      <c r="A9" s="38" t="s">
        <v>25</v>
      </c>
      <c r="B9" s="38"/>
      <c r="C9" s="22" t="s">
        <v>26</v>
      </c>
      <c r="D9" s="22" t="s">
        <v>27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1"/>
    </row>
    <row r="10" spans="1:22" ht="11.1" customHeight="1" outlineLevel="1" x14ac:dyDescent="0.2">
      <c r="A10" s="34" t="s">
        <v>4</v>
      </c>
      <c r="B10" s="35"/>
      <c r="C10" s="3"/>
      <c r="D10" s="4"/>
      <c r="E10" s="4"/>
      <c r="F10" s="4"/>
      <c r="G10" s="4"/>
      <c r="H10" s="4"/>
      <c r="I10" s="4"/>
      <c r="J10" s="4"/>
      <c r="K10" s="5"/>
      <c r="L10" s="4"/>
      <c r="M10" s="4"/>
      <c r="N10" s="4"/>
      <c r="O10" s="4"/>
      <c r="P10" s="3"/>
      <c r="Q10" s="4"/>
      <c r="R10" s="4"/>
      <c r="S10" s="4"/>
      <c r="T10" s="5"/>
      <c r="U10" s="4"/>
      <c r="V10" s="4"/>
    </row>
    <row r="11" spans="1:22" ht="11.1" customHeight="1" outlineLevel="2" x14ac:dyDescent="0.2">
      <c r="A11" s="34" t="s">
        <v>28</v>
      </c>
      <c r="B11" s="35"/>
      <c r="C11" s="6"/>
      <c r="D11" s="3"/>
      <c r="E11" s="4"/>
      <c r="F11" s="7"/>
      <c r="G11" s="7"/>
      <c r="H11" s="7"/>
      <c r="I11" s="7"/>
      <c r="J11" s="7"/>
      <c r="K11" s="7"/>
      <c r="L11" s="7"/>
      <c r="M11" s="7"/>
      <c r="N11" s="4"/>
      <c r="O11" s="4"/>
      <c r="P11" s="3"/>
      <c r="Q11" s="7"/>
      <c r="R11" s="4"/>
      <c r="S11" s="4"/>
      <c r="T11" s="7"/>
      <c r="U11" s="7"/>
      <c r="V11" s="5"/>
    </row>
    <row r="12" spans="1:22" ht="11.1" customHeight="1" outlineLevel="3" x14ac:dyDescent="0.2">
      <c r="A12" s="36" t="s">
        <v>29</v>
      </c>
      <c r="B12" s="37"/>
      <c r="C12" s="8">
        <v>220</v>
      </c>
      <c r="D12" s="9">
        <v>1756</v>
      </c>
      <c r="E12" s="11">
        <v>596332.72</v>
      </c>
      <c r="F12" s="10"/>
      <c r="G12" s="10"/>
      <c r="H12" s="10"/>
      <c r="I12" s="10"/>
      <c r="J12" s="10"/>
      <c r="K12" s="10"/>
      <c r="L12" s="10"/>
      <c r="M12" s="10"/>
      <c r="N12" s="11">
        <v>162254.01</v>
      </c>
      <c r="O12" s="11">
        <v>104841.09</v>
      </c>
      <c r="P12" s="9">
        <v>65000</v>
      </c>
      <c r="Q12" s="10"/>
      <c r="R12" s="11">
        <v>139264.17000000001</v>
      </c>
      <c r="S12" s="11">
        <v>118164.32</v>
      </c>
      <c r="T12" s="10"/>
      <c r="U12" s="10"/>
      <c r="V12" s="12">
        <f>SUM(E12:U12)</f>
        <v>1185856.31</v>
      </c>
    </row>
    <row r="13" spans="1:22" ht="11.1" customHeight="1" outlineLevel="4" x14ac:dyDescent="0.2">
      <c r="A13" s="34" t="s">
        <v>30</v>
      </c>
      <c r="B13" s="35"/>
      <c r="C13" s="14">
        <v>220</v>
      </c>
      <c r="D13" s="15">
        <v>1756</v>
      </c>
      <c r="E13" s="17">
        <v>596332.72</v>
      </c>
      <c r="F13" s="16"/>
      <c r="G13" s="16"/>
      <c r="H13" s="16"/>
      <c r="I13" s="16"/>
      <c r="J13" s="16"/>
      <c r="K13" s="16"/>
      <c r="L13" s="16"/>
      <c r="M13" s="16"/>
      <c r="N13" s="17">
        <v>162254.01</v>
      </c>
      <c r="O13" s="17">
        <f>101679.17+3161.92</f>
        <v>104841.09</v>
      </c>
      <c r="P13" s="15">
        <v>65000</v>
      </c>
      <c r="Q13" s="16"/>
      <c r="R13" s="17">
        <f>138789.88+387.75+86.54</f>
        <v>139264.17000000001</v>
      </c>
      <c r="S13" s="17">
        <v>118164.32</v>
      </c>
      <c r="T13" s="16"/>
      <c r="U13" s="16"/>
      <c r="V13" s="29">
        <v>1185856.3</v>
      </c>
    </row>
    <row r="14" spans="1:22" ht="11.1" customHeight="1" outlineLevel="2" x14ac:dyDescent="0.2">
      <c r="A14" s="34" t="s">
        <v>31</v>
      </c>
      <c r="B14" s="35"/>
      <c r="C14" s="3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4"/>
      <c r="P14" s="3"/>
      <c r="Q14" s="4"/>
      <c r="R14" s="4"/>
      <c r="S14" s="5"/>
      <c r="T14" s="5"/>
      <c r="U14" s="4"/>
      <c r="V14" s="4"/>
    </row>
    <row r="15" spans="1:22" ht="11.1" customHeight="1" outlineLevel="3" x14ac:dyDescent="0.2">
      <c r="A15" s="36" t="s">
        <v>29</v>
      </c>
      <c r="B15" s="37"/>
      <c r="C15" s="8">
        <v>745</v>
      </c>
      <c r="D15" s="11">
        <v>5049.6499999999996</v>
      </c>
      <c r="E15" s="11">
        <f t="shared" ref="E15:V15" si="0">SUM(E16:E19)</f>
        <v>2476513.69</v>
      </c>
      <c r="F15" s="11">
        <f t="shared" si="0"/>
        <v>0</v>
      </c>
      <c r="G15" s="11">
        <f t="shared" si="0"/>
        <v>0</v>
      </c>
      <c r="H15" s="11">
        <f t="shared" si="0"/>
        <v>14595.08</v>
      </c>
      <c r="I15" s="11">
        <f t="shared" si="0"/>
        <v>0</v>
      </c>
      <c r="J15" s="11">
        <f t="shared" si="0"/>
        <v>0</v>
      </c>
      <c r="K15" s="11">
        <f t="shared" si="0"/>
        <v>0</v>
      </c>
      <c r="L15" s="11">
        <f t="shared" si="0"/>
        <v>0</v>
      </c>
      <c r="M15" s="11">
        <f t="shared" si="0"/>
        <v>0</v>
      </c>
      <c r="N15" s="11">
        <f t="shared" si="0"/>
        <v>312310.82</v>
      </c>
      <c r="O15" s="11">
        <f t="shared" si="0"/>
        <v>16923.080000000002</v>
      </c>
      <c r="P15" s="11">
        <f t="shared" si="0"/>
        <v>434966.55</v>
      </c>
      <c r="Q15" s="11">
        <f t="shared" si="0"/>
        <v>6435.65</v>
      </c>
      <c r="R15" s="11">
        <f t="shared" si="0"/>
        <v>489261.74</v>
      </c>
      <c r="S15" s="11">
        <f t="shared" si="0"/>
        <v>658643.1399999999</v>
      </c>
      <c r="T15" s="11">
        <f t="shared" si="0"/>
        <v>46560.800000000003</v>
      </c>
      <c r="U15" s="11">
        <f t="shared" si="0"/>
        <v>0</v>
      </c>
      <c r="V15" s="11">
        <f t="shared" si="0"/>
        <v>4456210.55</v>
      </c>
    </row>
    <row r="16" spans="1:22" ht="23.1" customHeight="1" outlineLevel="4" x14ac:dyDescent="0.2">
      <c r="A16" s="34" t="s">
        <v>32</v>
      </c>
      <c r="B16" s="35"/>
      <c r="C16" s="14">
        <v>245</v>
      </c>
      <c r="D16" s="15">
        <v>1730</v>
      </c>
      <c r="E16" s="17">
        <f>716814.58+115656.63</f>
        <v>832471.21</v>
      </c>
      <c r="F16" s="16"/>
      <c r="G16" s="16"/>
      <c r="H16" s="16"/>
      <c r="I16" s="16"/>
      <c r="J16" s="16"/>
      <c r="K16" s="16"/>
      <c r="L16" s="16"/>
      <c r="M16" s="16"/>
      <c r="N16" s="17">
        <v>62166.67</v>
      </c>
      <c r="O16" s="16"/>
      <c r="P16" s="15">
        <v>304966.55</v>
      </c>
      <c r="Q16" s="17">
        <v>6435.65</v>
      </c>
      <c r="R16" s="17">
        <v>180906.02</v>
      </c>
      <c r="S16" s="17">
        <v>212198.86</v>
      </c>
      <c r="T16" s="18">
        <v>46560.800000000003</v>
      </c>
      <c r="U16" s="16"/>
      <c r="V16" s="30">
        <f>SUM(E16:U16)</f>
        <v>1645705.76</v>
      </c>
    </row>
    <row r="17" spans="1:22" ht="23.1" customHeight="1" outlineLevel="4" x14ac:dyDescent="0.2">
      <c r="A17" s="34" t="s">
        <v>44</v>
      </c>
      <c r="B17" s="35"/>
      <c r="C17" s="14">
        <v>237</v>
      </c>
      <c r="D17" s="15">
        <v>1570.33</v>
      </c>
      <c r="E17" s="17">
        <v>525186.71</v>
      </c>
      <c r="F17" s="16"/>
      <c r="G17" s="16"/>
      <c r="H17" s="16"/>
      <c r="I17" s="16"/>
      <c r="J17" s="16"/>
      <c r="K17" s="16"/>
      <c r="L17" s="16"/>
      <c r="M17" s="16"/>
      <c r="N17" s="17">
        <v>76610.679999999993</v>
      </c>
      <c r="O17" s="13">
        <v>10000</v>
      </c>
      <c r="P17" s="15">
        <v>44000</v>
      </c>
      <c r="Q17" s="17"/>
      <c r="R17" s="17">
        <v>98369.61</v>
      </c>
      <c r="S17" s="17">
        <v>170844.35</v>
      </c>
      <c r="T17" s="18"/>
      <c r="U17" s="16"/>
      <c r="V17" s="30">
        <f>SUM(E17:U17)</f>
        <v>925011.34999999986</v>
      </c>
    </row>
    <row r="18" spans="1:22" ht="23.1" customHeight="1" outlineLevel="4" x14ac:dyDescent="0.2">
      <c r="A18" s="34" t="s">
        <v>33</v>
      </c>
      <c r="B18" s="35"/>
      <c r="C18" s="14">
        <v>251</v>
      </c>
      <c r="D18" s="17">
        <v>1665.33</v>
      </c>
      <c r="E18" s="17">
        <v>560754.65</v>
      </c>
      <c r="F18" s="16"/>
      <c r="G18" s="16"/>
      <c r="H18" s="17">
        <v>14595.08</v>
      </c>
      <c r="I18" s="16"/>
      <c r="J18" s="16"/>
      <c r="K18" s="16"/>
      <c r="L18" s="16"/>
      <c r="M18" s="16"/>
      <c r="N18" s="17">
        <v>95355.77</v>
      </c>
      <c r="O18" s="17">
        <v>6923.08</v>
      </c>
      <c r="P18" s="15">
        <v>44000</v>
      </c>
      <c r="Q18" s="16"/>
      <c r="R18" s="17">
        <v>108244.29</v>
      </c>
      <c r="S18" s="17">
        <v>138447.67999999999</v>
      </c>
      <c r="T18" s="16"/>
      <c r="U18" s="16"/>
      <c r="V18" s="30">
        <f t="shared" ref="V18:V19" si="1">SUM(E18:U18)</f>
        <v>968320.55</v>
      </c>
    </row>
    <row r="19" spans="1:22" ht="23.1" customHeight="1" outlineLevel="4" x14ac:dyDescent="0.2">
      <c r="A19" s="34" t="s">
        <v>34</v>
      </c>
      <c r="B19" s="35"/>
      <c r="C19" s="14">
        <v>249</v>
      </c>
      <c r="D19" s="17">
        <v>1654.32</v>
      </c>
      <c r="E19" s="17">
        <v>558101.12</v>
      </c>
      <c r="F19" s="16"/>
      <c r="G19" s="16"/>
      <c r="H19" s="16"/>
      <c r="I19" s="16"/>
      <c r="J19" s="16"/>
      <c r="K19" s="16"/>
      <c r="L19" s="16"/>
      <c r="M19" s="16"/>
      <c r="N19" s="18">
        <v>78177.7</v>
      </c>
      <c r="O19" s="16"/>
      <c r="P19" s="15">
        <v>42000</v>
      </c>
      <c r="Q19" s="16"/>
      <c r="R19" s="17">
        <v>101741.82</v>
      </c>
      <c r="S19" s="17">
        <v>137152.25</v>
      </c>
      <c r="T19" s="16"/>
      <c r="U19" s="16"/>
      <c r="V19" s="30">
        <f t="shared" si="1"/>
        <v>917172.8899999999</v>
      </c>
    </row>
    <row r="20" spans="1:22" ht="11.1" customHeight="1" outlineLevel="5" x14ac:dyDescent="0.2">
      <c r="A20" s="36" t="s">
        <v>35</v>
      </c>
      <c r="B20" s="37"/>
      <c r="C20" s="8">
        <v>745</v>
      </c>
      <c r="D20" s="12">
        <v>2271.4</v>
      </c>
      <c r="E20" s="10"/>
      <c r="F20" s="11">
        <f>SUM(F21:F24)</f>
        <v>883619.45000000007</v>
      </c>
      <c r="G20" s="11">
        <f t="shared" ref="G20:H20" si="2">SUM(G21:G24)</f>
        <v>63402.229999999996</v>
      </c>
      <c r="H20" s="11">
        <f t="shared" si="2"/>
        <v>0</v>
      </c>
      <c r="I20" s="11">
        <f t="shared" ref="I20" si="3">SUM(I21:I24)</f>
        <v>86754.62</v>
      </c>
      <c r="J20" s="11">
        <f t="shared" ref="J20" si="4">SUM(J21:J24)</f>
        <v>151694.44</v>
      </c>
      <c r="K20" s="11">
        <f t="shared" ref="K20" si="5">SUM(K21:K24)</f>
        <v>50981.340000000004</v>
      </c>
      <c r="L20" s="11">
        <f t="shared" ref="L20" si="6">SUM(L21:L24)</f>
        <v>7947.48</v>
      </c>
      <c r="M20" s="11">
        <f t="shared" ref="M20" si="7">SUM(M21:M24)</f>
        <v>16492.310000000001</v>
      </c>
      <c r="N20" s="11">
        <f>SUM(N21:N24)</f>
        <v>283831.14999999997</v>
      </c>
      <c r="O20" s="11">
        <f t="shared" ref="O20" si="8">SUM(O21:O24)</f>
        <v>0</v>
      </c>
      <c r="P20" s="11">
        <f t="shared" ref="P20" si="9">SUM(P21:P24)</f>
        <v>135500</v>
      </c>
      <c r="Q20" s="11">
        <f t="shared" ref="Q20" si="10">SUM(Q21:Q24)</f>
        <v>0</v>
      </c>
      <c r="R20" s="11">
        <f t="shared" ref="R20" si="11">SUM(R21:R24)</f>
        <v>275045.89</v>
      </c>
      <c r="S20" s="11">
        <f t="shared" ref="S20" si="12">SUM(S21:S24)</f>
        <v>432098.03999999992</v>
      </c>
      <c r="T20" s="11">
        <f t="shared" ref="T20" si="13">SUM(T21:T24)</f>
        <v>13298.6</v>
      </c>
      <c r="U20" s="11">
        <f t="shared" ref="U20" si="14">SUM(U21:U24)</f>
        <v>155416.29999999999</v>
      </c>
      <c r="V20" s="11">
        <f t="shared" ref="V20" si="15">SUM(V21:V24)</f>
        <v>2556081.8499999996</v>
      </c>
    </row>
    <row r="21" spans="1:22" ht="23.1" customHeight="1" outlineLevel="6" x14ac:dyDescent="0.2">
      <c r="A21" s="34" t="s">
        <v>32</v>
      </c>
      <c r="B21" s="35"/>
      <c r="C21" s="14">
        <v>245</v>
      </c>
      <c r="D21" s="19">
        <v>778.4</v>
      </c>
      <c r="E21" s="16"/>
      <c r="F21" s="17">
        <v>205768.19</v>
      </c>
      <c r="G21" s="17">
        <v>18848.41</v>
      </c>
      <c r="H21" s="16"/>
      <c r="I21" s="16"/>
      <c r="J21" s="16"/>
      <c r="K21" s="17">
        <v>12350.44</v>
      </c>
      <c r="L21" s="16"/>
      <c r="M21" s="17">
        <v>16492.310000000001</v>
      </c>
      <c r="N21" s="17">
        <v>74473.850000000006</v>
      </c>
      <c r="O21" s="16"/>
      <c r="P21" s="16"/>
      <c r="Q21" s="16"/>
      <c r="R21" s="17">
        <v>55261.49</v>
      </c>
      <c r="S21" s="17">
        <v>61579.67</v>
      </c>
      <c r="T21" s="18">
        <v>13298.6</v>
      </c>
      <c r="U21" s="17">
        <v>40476.879999999997</v>
      </c>
      <c r="V21" s="18">
        <f>SUM(E21:U21)</f>
        <v>498549.83999999997</v>
      </c>
    </row>
    <row r="22" spans="1:22" ht="23.1" customHeight="1" outlineLevel="6" x14ac:dyDescent="0.2">
      <c r="A22" s="34" t="s">
        <v>44</v>
      </c>
      <c r="B22" s="35"/>
      <c r="C22" s="14">
        <v>237</v>
      </c>
      <c r="D22" s="19">
        <v>708</v>
      </c>
      <c r="E22" s="16"/>
      <c r="F22" s="17">
        <v>232559.93</v>
      </c>
      <c r="G22" s="17">
        <v>10884.4</v>
      </c>
      <c r="H22" s="16"/>
      <c r="I22" s="13">
        <v>19604.86</v>
      </c>
      <c r="J22" s="13">
        <v>48330.33</v>
      </c>
      <c r="K22" s="17">
        <v>11422.74</v>
      </c>
      <c r="L22" s="13">
        <v>1868.64</v>
      </c>
      <c r="M22" s="17"/>
      <c r="N22" s="17">
        <v>75008.83</v>
      </c>
      <c r="O22" s="16"/>
      <c r="P22" s="13">
        <v>45000</v>
      </c>
      <c r="Q22" s="16"/>
      <c r="R22" s="17">
        <v>75004.7</v>
      </c>
      <c r="S22" s="17">
        <v>148957.43</v>
      </c>
      <c r="T22" s="18"/>
      <c r="U22" s="17">
        <v>55351.57</v>
      </c>
      <c r="V22" s="18">
        <f>SUM(E22:U22)</f>
        <v>723993.43</v>
      </c>
    </row>
    <row r="23" spans="1:22" ht="23.1" customHeight="1" outlineLevel="6" x14ac:dyDescent="0.2">
      <c r="A23" s="34" t="s">
        <v>33</v>
      </c>
      <c r="B23" s="35"/>
      <c r="C23" s="14">
        <v>251</v>
      </c>
      <c r="D23" s="14">
        <v>749</v>
      </c>
      <c r="E23" s="16"/>
      <c r="F23" s="17">
        <v>246053.79</v>
      </c>
      <c r="G23" s="17">
        <v>24238.720000000001</v>
      </c>
      <c r="H23" s="16"/>
      <c r="I23" s="17">
        <v>33681.919999999998</v>
      </c>
      <c r="J23" s="17">
        <v>52803.21</v>
      </c>
      <c r="K23" s="17">
        <v>22301.29</v>
      </c>
      <c r="L23" s="17">
        <v>3045.19</v>
      </c>
      <c r="M23" s="16"/>
      <c r="N23" s="17">
        <v>69979.17</v>
      </c>
      <c r="O23" s="16"/>
      <c r="P23" s="15">
        <v>51500</v>
      </c>
      <c r="Q23" s="16"/>
      <c r="R23" s="17">
        <v>81747.23</v>
      </c>
      <c r="S23" s="18">
        <v>116387.6</v>
      </c>
      <c r="T23" s="16"/>
      <c r="U23" s="17">
        <v>41378.22</v>
      </c>
      <c r="V23" s="18">
        <f t="shared" ref="V23:V24" si="16">SUM(E23:U23)</f>
        <v>743116.34</v>
      </c>
    </row>
    <row r="24" spans="1:22" ht="23.1" customHeight="1" outlineLevel="6" x14ac:dyDescent="0.2">
      <c r="A24" s="34" t="s">
        <v>34</v>
      </c>
      <c r="B24" s="35"/>
      <c r="C24" s="14">
        <v>249</v>
      </c>
      <c r="D24" s="14">
        <v>744</v>
      </c>
      <c r="E24" s="16"/>
      <c r="F24" s="17">
        <v>199237.54</v>
      </c>
      <c r="G24" s="18">
        <v>9430.7000000000007</v>
      </c>
      <c r="H24" s="16"/>
      <c r="I24" s="17">
        <v>33467.839999999997</v>
      </c>
      <c r="J24" s="18">
        <v>50560.9</v>
      </c>
      <c r="K24" s="17">
        <v>4906.87</v>
      </c>
      <c r="L24" s="17">
        <v>3033.65</v>
      </c>
      <c r="M24" s="16"/>
      <c r="N24" s="18">
        <v>64369.3</v>
      </c>
      <c r="O24" s="16"/>
      <c r="P24" s="15">
        <v>39000</v>
      </c>
      <c r="Q24" s="16"/>
      <c r="R24" s="17">
        <v>63032.47</v>
      </c>
      <c r="S24" s="17">
        <v>105173.34</v>
      </c>
      <c r="T24" s="16"/>
      <c r="U24" s="17">
        <v>18209.63</v>
      </c>
      <c r="V24" s="18">
        <f t="shared" si="16"/>
        <v>590422.24</v>
      </c>
    </row>
    <row r="25" spans="1:22" ht="12.95" customHeight="1" outlineLevel="1" x14ac:dyDescent="0.2">
      <c r="A25" s="32" t="s">
        <v>36</v>
      </c>
      <c r="B25" s="33"/>
      <c r="C25" s="20">
        <v>1710</v>
      </c>
      <c r="D25" s="21">
        <v>9077.0499999999993</v>
      </c>
      <c r="E25" s="21">
        <f>E12+E15+E20</f>
        <v>3072846.41</v>
      </c>
      <c r="F25" s="21">
        <f t="shared" ref="F25:V25" si="17">F12+F15+F20</f>
        <v>883619.45000000007</v>
      </c>
      <c r="G25" s="21">
        <f t="shared" si="17"/>
        <v>63402.229999999996</v>
      </c>
      <c r="H25" s="21">
        <f t="shared" si="17"/>
        <v>14595.08</v>
      </c>
      <c r="I25" s="21">
        <f t="shared" si="17"/>
        <v>86754.62</v>
      </c>
      <c r="J25" s="21">
        <f t="shared" si="17"/>
        <v>151694.44</v>
      </c>
      <c r="K25" s="21">
        <f t="shared" si="17"/>
        <v>50981.340000000004</v>
      </c>
      <c r="L25" s="21">
        <f t="shared" si="17"/>
        <v>7947.48</v>
      </c>
      <c r="M25" s="21">
        <f t="shared" si="17"/>
        <v>16492.310000000001</v>
      </c>
      <c r="N25" s="21">
        <f t="shared" si="17"/>
        <v>758395.98</v>
      </c>
      <c r="O25" s="21">
        <f t="shared" si="17"/>
        <v>121764.17</v>
      </c>
      <c r="P25" s="21">
        <f t="shared" si="17"/>
        <v>635466.55000000005</v>
      </c>
      <c r="Q25" s="21">
        <f t="shared" si="17"/>
        <v>6435.65</v>
      </c>
      <c r="R25" s="21">
        <f t="shared" si="17"/>
        <v>903571.8</v>
      </c>
      <c r="S25" s="21">
        <f t="shared" si="17"/>
        <v>1208905.5</v>
      </c>
      <c r="T25" s="21">
        <f t="shared" si="17"/>
        <v>59859.4</v>
      </c>
      <c r="U25" s="21">
        <f t="shared" si="17"/>
        <v>155416.29999999999</v>
      </c>
      <c r="V25" s="21">
        <f t="shared" si="17"/>
        <v>8198148.709999999</v>
      </c>
    </row>
    <row r="26" spans="1:22" s="1" customFormat="1" ht="9.9499999999999993" customHeight="1" outlineLevel="1" x14ac:dyDescent="0.2"/>
    <row r="27" spans="1:22" ht="11.45" customHeight="1" x14ac:dyDescent="0.2">
      <c r="F27" s="28" t="s">
        <v>43</v>
      </c>
      <c r="N27" s="24"/>
      <c r="P27" s="25">
        <v>5661</v>
      </c>
      <c r="Q27" s="25">
        <f>(V17-S17)/237</f>
        <v>3182.1392405063284</v>
      </c>
      <c r="R27" s="25">
        <f>(V18-S18)/251</f>
        <v>3306.26641434263</v>
      </c>
      <c r="S27" s="25">
        <f>(V19-S19)/249</f>
        <v>3132.6130120481926</v>
      </c>
      <c r="T27" s="26">
        <v>4376.59</v>
      </c>
    </row>
    <row r="28" spans="1:22" ht="11.45" customHeight="1" x14ac:dyDescent="0.2">
      <c r="F28" s="1" t="s">
        <v>37</v>
      </c>
      <c r="K28" s="1" t="s">
        <v>38</v>
      </c>
      <c r="M28" s="1">
        <v>247</v>
      </c>
      <c r="N28" s="1" t="s">
        <v>39</v>
      </c>
      <c r="O28" s="1">
        <v>12</v>
      </c>
      <c r="P28" s="25"/>
      <c r="Q28" s="25"/>
      <c r="R28" s="25"/>
      <c r="S28" s="25"/>
      <c r="T28" s="26">
        <v>20.58</v>
      </c>
    </row>
    <row r="29" spans="1:22" ht="11.45" customHeight="1" x14ac:dyDescent="0.2">
      <c r="F29" s="1" t="s">
        <v>37</v>
      </c>
      <c r="K29" s="1" t="s">
        <v>40</v>
      </c>
      <c r="M29" s="1">
        <v>299</v>
      </c>
      <c r="N29" s="1" t="s">
        <v>39</v>
      </c>
      <c r="O29" s="1">
        <v>12</v>
      </c>
      <c r="P29" s="27">
        <v>24.92</v>
      </c>
      <c r="Q29" s="25">
        <v>24.92</v>
      </c>
      <c r="R29" s="25">
        <v>24.92</v>
      </c>
      <c r="S29" s="25">
        <v>24.92</v>
      </c>
      <c r="T29" s="26"/>
      <c r="V29" s="23"/>
    </row>
    <row r="30" spans="1:22" ht="11.45" customHeight="1" x14ac:dyDescent="0.2">
      <c r="F30" s="1" t="s">
        <v>41</v>
      </c>
      <c r="K30" s="1" t="s">
        <v>42</v>
      </c>
      <c r="P30" s="25">
        <v>141072.23000000001</v>
      </c>
      <c r="Q30" s="25">
        <f>Q27*Q29</f>
        <v>79298.90987341771</v>
      </c>
      <c r="R30" s="25">
        <f t="shared" ref="R30:S30" si="18">R27*R29</f>
        <v>82392.159045418346</v>
      </c>
      <c r="S30" s="25">
        <f t="shared" si="18"/>
        <v>78064.716260240966</v>
      </c>
      <c r="T30" s="25">
        <v>90084.91</v>
      </c>
    </row>
  </sheetData>
  <mergeCells count="41">
    <mergeCell ref="A4:B4"/>
    <mergeCell ref="A5:B5"/>
    <mergeCell ref="A6:B6"/>
    <mergeCell ref="C6:D6"/>
    <mergeCell ref="M8:M9"/>
    <mergeCell ref="E8:E9"/>
    <mergeCell ref="F8:F9"/>
    <mergeCell ref="G8:G9"/>
    <mergeCell ref="H8:H9"/>
    <mergeCell ref="A11:B11"/>
    <mergeCell ref="A9:B9"/>
    <mergeCell ref="A8:B8"/>
    <mergeCell ref="V8:V9"/>
    <mergeCell ref="R8:R9"/>
    <mergeCell ref="S8:S9"/>
    <mergeCell ref="T8:T9"/>
    <mergeCell ref="U8:U9"/>
    <mergeCell ref="O8:O9"/>
    <mergeCell ref="P8:P9"/>
    <mergeCell ref="Q8:Q9"/>
    <mergeCell ref="N8:N9"/>
    <mergeCell ref="I8:I9"/>
    <mergeCell ref="J8:J9"/>
    <mergeCell ref="K8:K9"/>
    <mergeCell ref="L8:L9"/>
    <mergeCell ref="C8:D8"/>
    <mergeCell ref="A25:B25"/>
    <mergeCell ref="A21:B21"/>
    <mergeCell ref="A23:B23"/>
    <mergeCell ref="A24:B24"/>
    <mergeCell ref="A22:B22"/>
    <mergeCell ref="A20:B20"/>
    <mergeCell ref="A17:B17"/>
    <mergeCell ref="A18:B18"/>
    <mergeCell ref="A19:B19"/>
    <mergeCell ref="A15:B15"/>
    <mergeCell ref="A16:B16"/>
    <mergeCell ref="A12:B12"/>
    <mergeCell ref="A13:B13"/>
    <mergeCell ref="A14:B14"/>
    <mergeCell ref="A10:B10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cb114-1</cp:lastModifiedBy>
  <dcterms:modified xsi:type="dcterms:W3CDTF">2026-03-31T03:58:52Z</dcterms:modified>
</cp:coreProperties>
</file>